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7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<sst xmlns="http://schemas.openxmlformats.org/spreadsheetml/2006/main" count="95" uniqueCount="29">
  <si>
    <t>2025年第一季度高龄津贴统计</t>
  </si>
  <si>
    <t>县（区）</t>
  </si>
  <si>
    <t>年龄段</t>
  </si>
  <si>
    <t>1月份</t>
  </si>
  <si>
    <t>2月份</t>
  </si>
  <si>
    <t>3月份</t>
  </si>
  <si>
    <t>合计</t>
  </si>
  <si>
    <t>标准（月）</t>
  </si>
  <si>
    <t>金额（万元）</t>
  </si>
  <si>
    <t>省财政</t>
  </si>
  <si>
    <t>市财政补</t>
  </si>
  <si>
    <t>濮阳县</t>
  </si>
  <si>
    <t>80-89岁</t>
  </si>
  <si>
    <t>50元</t>
  </si>
  <si>
    <t>90-99岁</t>
  </si>
  <si>
    <t>100元</t>
  </si>
  <si>
    <t>100岁以上</t>
  </si>
  <si>
    <t>300元</t>
  </si>
  <si>
    <t>合  计</t>
  </si>
  <si>
    <t>清丰县</t>
  </si>
  <si>
    <t>南乐县</t>
  </si>
  <si>
    <t>台前县</t>
  </si>
  <si>
    <t>范  县</t>
  </si>
  <si>
    <t>华龙区</t>
  </si>
  <si>
    <t>油  田</t>
  </si>
  <si>
    <t>开发区</t>
  </si>
  <si>
    <t>工业园区</t>
  </si>
  <si>
    <t>示范区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</si>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</sst>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7" fillId="0" borderId="1" xfId="0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43" fontId="8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19050</xdr:colOff>
      <xdr:row>5</xdr:row>
      <xdr:rowOff>38100</xdr:rowOff>
    </xdr:from>
    <xdr:to>
      <xdr:col>2</xdr:col>
      <xdr:colOff>0</xdr:colOff>
      <xdr:row>5</xdr:row>
      <xdr:rowOff>142875</xdr:rowOff>
    </xdr:to>
    <xdr:sp>
      <xdr:nvSpPr>
        <xdr:cNvPr id="1025" name="Line 1"/>
        <xdr:cNvSpPr>
          <a:spLocks noChangeShapeType="1"/>
        </xdr:cNvSpPr>
      </xdr:nvSpPr>
      <xdr:spPr>
        <a:xfrm>
          <a:off x="533400" y="981075"/>
          <a:ext cx="638175" cy="1047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9</xdr:row>
      <xdr:rowOff>9525</xdr:rowOff>
    </xdr:from>
    <xdr:to>
      <xdr:col>2</xdr:col>
      <xdr:colOff>0</xdr:colOff>
      <xdr:row>9</xdr:row>
      <xdr:rowOff>142875</xdr:rowOff>
    </xdr:to>
    <xdr:sp>
      <xdr:nvSpPr>
        <xdr:cNvPr id="1026" name="Line 2"/>
        <xdr:cNvSpPr>
          <a:spLocks noChangeShapeType="1"/>
        </xdr:cNvSpPr>
      </xdr:nvSpPr>
      <xdr:spPr>
        <a:xfrm>
          <a:off x="533400" y="1695450"/>
          <a:ext cx="638175" cy="13335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13</xdr:row>
      <xdr:rowOff>19050</xdr:rowOff>
    </xdr:from>
    <xdr:to>
      <xdr:col>2</xdr:col>
      <xdr:colOff>0</xdr:colOff>
      <xdr:row>13</xdr:row>
      <xdr:rowOff>161925</xdr:rowOff>
    </xdr:to>
    <xdr:sp>
      <xdr:nvSpPr>
        <xdr:cNvPr id="1027" name="Line 3"/>
        <xdr:cNvSpPr>
          <a:spLocks noChangeShapeType="1"/>
        </xdr:cNvSpPr>
      </xdr:nvSpPr>
      <xdr:spPr>
        <a:xfrm>
          <a:off x="533400" y="2447925"/>
          <a:ext cx="638175" cy="1428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17</xdr:row>
      <xdr:rowOff>19050</xdr:rowOff>
    </xdr:from>
    <xdr:to>
      <xdr:col>2</xdr:col>
      <xdr:colOff>0</xdr:colOff>
      <xdr:row>17</xdr:row>
      <xdr:rowOff>133350</xdr:rowOff>
    </xdr:to>
    <xdr:sp>
      <xdr:nvSpPr>
        <xdr:cNvPr id="1028" name="Line 4"/>
        <xdr:cNvSpPr>
          <a:spLocks noChangeShapeType="1"/>
        </xdr:cNvSpPr>
      </xdr:nvSpPr>
      <xdr:spPr>
        <a:xfrm>
          <a:off x="533400" y="3190875"/>
          <a:ext cx="638175" cy="1143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38100</xdr:colOff>
      <xdr:row>21</xdr:row>
      <xdr:rowOff>9525</xdr:rowOff>
    </xdr:from>
    <xdr:to>
      <xdr:col>2</xdr:col>
      <xdr:colOff>0</xdr:colOff>
      <xdr:row>21</xdr:row>
      <xdr:rowOff>152400</xdr:rowOff>
    </xdr:to>
    <xdr:sp>
      <xdr:nvSpPr>
        <xdr:cNvPr id="1029" name="Line 5"/>
        <xdr:cNvSpPr>
          <a:spLocks noChangeShapeType="1"/>
        </xdr:cNvSpPr>
      </xdr:nvSpPr>
      <xdr:spPr>
        <a:xfrm>
          <a:off x="552450" y="3924300"/>
          <a:ext cx="619125" cy="1428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609600</xdr:colOff>
      <xdr:row>25</xdr:row>
      <xdr:rowOff>28575</xdr:rowOff>
    </xdr:from>
    <xdr:to>
      <xdr:col>2</xdr:col>
      <xdr:colOff>0</xdr:colOff>
      <xdr:row>25</xdr:row>
      <xdr:rowOff>152400</xdr:rowOff>
    </xdr:to>
    <xdr:sp>
      <xdr:nvSpPr>
        <xdr:cNvPr id="1030" name="Line 6"/>
        <xdr:cNvSpPr>
          <a:spLocks noChangeShapeType="1"/>
        </xdr:cNvSpPr>
      </xdr:nvSpPr>
      <xdr:spPr>
        <a:xfrm>
          <a:off x="514350" y="4686300"/>
          <a:ext cx="657225" cy="1238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28575</xdr:colOff>
      <xdr:row>29</xdr:row>
      <xdr:rowOff>19050</xdr:rowOff>
    </xdr:from>
    <xdr:to>
      <xdr:col>2</xdr:col>
      <xdr:colOff>0</xdr:colOff>
      <xdr:row>29</xdr:row>
      <xdr:rowOff>161925</xdr:rowOff>
    </xdr:to>
    <xdr:sp>
      <xdr:nvSpPr>
        <xdr:cNvPr id="1031" name="Line 7"/>
        <xdr:cNvSpPr>
          <a:spLocks noChangeShapeType="1"/>
        </xdr:cNvSpPr>
      </xdr:nvSpPr>
      <xdr:spPr>
        <a:xfrm>
          <a:off x="542925" y="5419725"/>
          <a:ext cx="628650" cy="1428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38100</xdr:colOff>
      <xdr:row>33</xdr:row>
      <xdr:rowOff>0</xdr:rowOff>
    </xdr:from>
    <xdr:to>
      <xdr:col>2</xdr:col>
      <xdr:colOff>0</xdr:colOff>
      <xdr:row>33</xdr:row>
      <xdr:rowOff>123825</xdr:rowOff>
    </xdr:to>
    <xdr:sp>
      <xdr:nvSpPr>
        <xdr:cNvPr id="1032" name="Line 8"/>
        <xdr:cNvSpPr>
          <a:spLocks noChangeShapeType="1"/>
        </xdr:cNvSpPr>
      </xdr:nvSpPr>
      <xdr:spPr>
        <a:xfrm>
          <a:off x="552450" y="6134100"/>
          <a:ext cx="619125" cy="1238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609600</xdr:colOff>
      <xdr:row>36</xdr:row>
      <xdr:rowOff>161925</xdr:rowOff>
    </xdr:from>
    <xdr:to>
      <xdr:col>2</xdr:col>
      <xdr:colOff>0</xdr:colOff>
      <xdr:row>38</xdr:row>
      <xdr:rowOff>0</xdr:rowOff>
    </xdr:to>
    <xdr:sp>
      <xdr:nvSpPr>
        <xdr:cNvPr id="1033" name="Line 9"/>
        <xdr:cNvSpPr>
          <a:spLocks noChangeShapeType="1"/>
        </xdr:cNvSpPr>
      </xdr:nvSpPr>
      <xdr:spPr>
        <a:xfrm>
          <a:off x="514350" y="6848475"/>
          <a:ext cx="657225" cy="2190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609600</xdr:colOff>
      <xdr:row>41</xdr:row>
      <xdr:rowOff>9525</xdr:rowOff>
    </xdr:from>
    <xdr:to>
      <xdr:col>2</xdr:col>
      <xdr:colOff>28575</xdr:colOff>
      <xdr:row>41</xdr:row>
      <xdr:rowOff>152400</xdr:rowOff>
    </xdr:to>
    <xdr:sp>
      <xdr:nvSpPr>
        <xdr:cNvPr id="1034" name="Line 10"/>
        <xdr:cNvSpPr>
          <a:spLocks noChangeShapeType="1"/>
        </xdr:cNvSpPr>
      </xdr:nvSpPr>
      <xdr:spPr>
        <a:xfrm>
          <a:off x="514350" y="7629525"/>
          <a:ext cx="685800" cy="1428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5</xdr:row>
      <xdr:rowOff>19050</xdr:rowOff>
    </xdr:from>
    <xdr:to>
      <xdr:col>7</xdr:col>
      <xdr:colOff>0</xdr:colOff>
      <xdr:row>6</xdr:row>
      <xdr:rowOff>0</xdr:rowOff>
    </xdr:to>
    <xdr:sp>
      <xdr:nvSpPr>
        <xdr:cNvPr id="1035" name="Line 11"/>
        <xdr:cNvSpPr>
          <a:spLocks noChangeShapeType="1"/>
        </xdr:cNvSpPr>
      </xdr:nvSpPr>
      <xdr:spPr>
        <a:xfrm>
          <a:off x="3257550" y="962025"/>
          <a:ext cx="581025" cy="17145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9</xdr:row>
      <xdr:rowOff>142875</xdr:rowOff>
    </xdr:to>
    <xdr:sp>
      <xdr:nvSpPr>
        <xdr:cNvPr id="1036" name="Line 12"/>
        <xdr:cNvSpPr>
          <a:spLocks noChangeShapeType="1"/>
        </xdr:cNvSpPr>
      </xdr:nvSpPr>
      <xdr:spPr>
        <a:xfrm>
          <a:off x="3248025" y="1685925"/>
          <a:ext cx="590550" cy="1428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28575</xdr:colOff>
      <xdr:row>13</xdr:row>
      <xdr:rowOff>9525</xdr:rowOff>
    </xdr:from>
    <xdr:to>
      <xdr:col>7</xdr:col>
      <xdr:colOff>47625</xdr:colOff>
      <xdr:row>13</xdr:row>
      <xdr:rowOff>161925</xdr:rowOff>
    </xdr:to>
    <xdr:sp>
      <xdr:nvSpPr>
        <xdr:cNvPr id="1037" name="Line 13"/>
        <xdr:cNvSpPr>
          <a:spLocks noChangeShapeType="1"/>
        </xdr:cNvSpPr>
      </xdr:nvSpPr>
      <xdr:spPr>
        <a:xfrm>
          <a:off x="3276600" y="2438400"/>
          <a:ext cx="609600" cy="1524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17</xdr:row>
      <xdr:rowOff>28575</xdr:rowOff>
    </xdr:from>
    <xdr:to>
      <xdr:col>7</xdr:col>
      <xdr:colOff>28575</xdr:colOff>
      <xdr:row>17</xdr:row>
      <xdr:rowOff>142875</xdr:rowOff>
    </xdr:to>
    <xdr:sp>
      <xdr:nvSpPr>
        <xdr:cNvPr id="1038" name="Line 14"/>
        <xdr:cNvSpPr>
          <a:spLocks noChangeShapeType="1"/>
        </xdr:cNvSpPr>
      </xdr:nvSpPr>
      <xdr:spPr>
        <a:xfrm>
          <a:off x="3257550" y="3200400"/>
          <a:ext cx="609600" cy="1143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21</xdr:row>
      <xdr:rowOff>28575</xdr:rowOff>
    </xdr:from>
    <xdr:to>
      <xdr:col>7</xdr:col>
      <xdr:colOff>0</xdr:colOff>
      <xdr:row>21</xdr:row>
      <xdr:rowOff>152400</xdr:rowOff>
    </xdr:to>
    <xdr:sp>
      <xdr:nvSpPr>
        <xdr:cNvPr id="1039" name="Line 15"/>
        <xdr:cNvSpPr>
          <a:spLocks noChangeShapeType="1"/>
        </xdr:cNvSpPr>
      </xdr:nvSpPr>
      <xdr:spPr>
        <a:xfrm>
          <a:off x="3257550" y="3943350"/>
          <a:ext cx="581025" cy="1238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47625</xdr:colOff>
      <xdr:row>25</xdr:row>
      <xdr:rowOff>9525</xdr:rowOff>
    </xdr:from>
    <xdr:to>
      <xdr:col>7</xdr:col>
      <xdr:colOff>0</xdr:colOff>
      <xdr:row>25</xdr:row>
      <xdr:rowOff>133350</xdr:rowOff>
    </xdr:to>
    <xdr:sp>
      <xdr:nvSpPr>
        <xdr:cNvPr id="1040" name="Line 16"/>
        <xdr:cNvSpPr>
          <a:spLocks noChangeShapeType="1"/>
        </xdr:cNvSpPr>
      </xdr:nvSpPr>
      <xdr:spPr>
        <a:xfrm>
          <a:off x="3295650" y="4667250"/>
          <a:ext cx="542925" cy="1238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19050</xdr:colOff>
      <xdr:row>29</xdr:row>
      <xdr:rowOff>19050</xdr:rowOff>
    </xdr:from>
    <xdr:to>
      <xdr:col>7</xdr:col>
      <xdr:colOff>0</xdr:colOff>
      <xdr:row>29</xdr:row>
      <xdr:rowOff>152400</xdr:rowOff>
    </xdr:to>
    <xdr:sp>
      <xdr:nvSpPr>
        <xdr:cNvPr id="1041" name="Line 17"/>
        <xdr:cNvSpPr>
          <a:spLocks noChangeShapeType="1"/>
        </xdr:cNvSpPr>
      </xdr:nvSpPr>
      <xdr:spPr>
        <a:xfrm>
          <a:off x="3267075" y="5419725"/>
          <a:ext cx="571500" cy="13335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0</xdr:colOff>
      <xdr:row>33</xdr:row>
      <xdr:rowOff>19050</xdr:rowOff>
    </xdr:from>
    <xdr:to>
      <xdr:col>7</xdr:col>
      <xdr:colOff>19050</xdr:colOff>
      <xdr:row>33</xdr:row>
      <xdr:rowOff>152400</xdr:rowOff>
    </xdr:to>
    <xdr:sp>
      <xdr:nvSpPr>
        <xdr:cNvPr id="1042" name="Line 18"/>
        <xdr:cNvSpPr>
          <a:spLocks noChangeShapeType="1"/>
        </xdr:cNvSpPr>
      </xdr:nvSpPr>
      <xdr:spPr>
        <a:xfrm>
          <a:off x="3248025" y="6153150"/>
          <a:ext cx="609600" cy="13335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19050</xdr:colOff>
      <xdr:row>37</xdr:row>
      <xdr:rowOff>19050</xdr:rowOff>
    </xdr:from>
    <xdr:to>
      <xdr:col>7</xdr:col>
      <xdr:colOff>0</xdr:colOff>
      <xdr:row>37</xdr:row>
      <xdr:rowOff>161925</xdr:rowOff>
    </xdr:to>
    <xdr:sp>
      <xdr:nvSpPr>
        <xdr:cNvPr id="1043" name="Line 19"/>
        <xdr:cNvSpPr>
          <a:spLocks noChangeShapeType="1"/>
        </xdr:cNvSpPr>
      </xdr:nvSpPr>
      <xdr:spPr>
        <a:xfrm>
          <a:off x="3267075" y="6896100"/>
          <a:ext cx="571500" cy="1428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19050</xdr:colOff>
      <xdr:row>41</xdr:row>
      <xdr:rowOff>38100</xdr:rowOff>
    </xdr:from>
    <xdr:to>
      <xdr:col>7</xdr:col>
      <xdr:colOff>0</xdr:colOff>
      <xdr:row>41</xdr:row>
      <xdr:rowOff>152400</xdr:rowOff>
    </xdr:to>
    <xdr:sp>
      <xdr:nvSpPr>
        <xdr:cNvPr id="1044" name="Line 20"/>
        <xdr:cNvSpPr>
          <a:spLocks noChangeShapeType="1"/>
        </xdr:cNvSpPr>
      </xdr:nvSpPr>
      <xdr:spPr>
        <a:xfrm>
          <a:off x="3267075" y="7658100"/>
          <a:ext cx="571500" cy="1143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41</xdr:row>
      <xdr:rowOff>0</xdr:rowOff>
    </xdr:from>
    <xdr:to>
      <xdr:col>5</xdr:col>
      <xdr:colOff>495300</xdr:colOff>
      <xdr:row>41</xdr:row>
      <xdr:rowOff>161925</xdr:rowOff>
    </xdr:to>
    <xdr:sp>
      <xdr:nvSpPr>
        <xdr:cNvPr id="1045" name="Line 21"/>
        <xdr:cNvSpPr>
          <a:spLocks noChangeShapeType="1"/>
        </xdr:cNvSpPr>
      </xdr:nvSpPr>
      <xdr:spPr>
        <a:xfrm>
          <a:off x="2733675" y="7620000"/>
          <a:ext cx="495300" cy="1619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37</xdr:row>
      <xdr:rowOff>9525</xdr:rowOff>
    </xdr:from>
    <xdr:to>
      <xdr:col>6</xdr:col>
      <xdr:colOff>19050</xdr:colOff>
      <xdr:row>38</xdr:row>
      <xdr:rowOff>9525</xdr:rowOff>
    </xdr:to>
    <xdr:sp>
      <xdr:nvSpPr>
        <xdr:cNvPr id="1046" name="Line 22"/>
        <xdr:cNvSpPr>
          <a:spLocks noChangeShapeType="1"/>
        </xdr:cNvSpPr>
      </xdr:nvSpPr>
      <xdr:spPr>
        <a:xfrm>
          <a:off x="2733675" y="6886575"/>
          <a:ext cx="53340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33</xdr:row>
      <xdr:rowOff>38100</xdr:rowOff>
    </xdr:from>
    <xdr:to>
      <xdr:col>5</xdr:col>
      <xdr:colOff>504825</xdr:colOff>
      <xdr:row>33</xdr:row>
      <xdr:rowOff>142875</xdr:rowOff>
    </xdr:to>
    <xdr:sp>
      <xdr:nvSpPr>
        <xdr:cNvPr id="1047" name="Line 23"/>
        <xdr:cNvSpPr>
          <a:spLocks noChangeShapeType="1"/>
        </xdr:cNvSpPr>
      </xdr:nvSpPr>
      <xdr:spPr>
        <a:xfrm>
          <a:off x="2743200" y="6172200"/>
          <a:ext cx="495300" cy="1047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38100</xdr:colOff>
      <xdr:row>9</xdr:row>
      <xdr:rowOff>19050</xdr:rowOff>
    </xdr:from>
    <xdr:to>
      <xdr:col>6</xdr:col>
      <xdr:colOff>19050</xdr:colOff>
      <xdr:row>9</xdr:row>
      <xdr:rowOff>142875</xdr:rowOff>
    </xdr:to>
    <xdr:sp>
      <xdr:nvSpPr>
        <xdr:cNvPr id="1048" name="Line 24"/>
        <xdr:cNvSpPr>
          <a:spLocks noChangeShapeType="1"/>
        </xdr:cNvSpPr>
      </xdr:nvSpPr>
      <xdr:spPr>
        <a:xfrm>
          <a:off x="2771775" y="1704975"/>
          <a:ext cx="495300" cy="1238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5</xdr:row>
      <xdr:rowOff>19050</xdr:rowOff>
    </xdr:from>
    <xdr:to>
      <xdr:col>5</xdr:col>
      <xdr:colOff>504825</xdr:colOff>
      <xdr:row>5</xdr:row>
      <xdr:rowOff>142875</xdr:rowOff>
    </xdr:to>
    <xdr:sp>
      <xdr:nvSpPr>
        <xdr:cNvPr id="1049" name="Line 25"/>
        <xdr:cNvSpPr>
          <a:spLocks noChangeShapeType="1"/>
        </xdr:cNvSpPr>
      </xdr:nvSpPr>
      <xdr:spPr>
        <a:xfrm>
          <a:off x="2733675" y="962025"/>
          <a:ext cx="504825" cy="1238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523875</xdr:colOff>
      <xdr:row>13</xdr:row>
      <xdr:rowOff>9525</xdr:rowOff>
    </xdr:from>
    <xdr:to>
      <xdr:col>6</xdr:col>
      <xdr:colOff>28575</xdr:colOff>
      <xdr:row>13</xdr:row>
      <xdr:rowOff>152400</xdr:rowOff>
    </xdr:to>
    <xdr:sp>
      <xdr:nvSpPr>
        <xdr:cNvPr id="1050" name="Line 26"/>
        <xdr:cNvSpPr>
          <a:spLocks noChangeShapeType="1"/>
        </xdr:cNvSpPr>
      </xdr:nvSpPr>
      <xdr:spPr>
        <a:xfrm>
          <a:off x="2733675" y="2438400"/>
          <a:ext cx="542925" cy="1428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523875</xdr:colOff>
      <xdr:row>17</xdr:row>
      <xdr:rowOff>9525</xdr:rowOff>
    </xdr:from>
    <xdr:to>
      <xdr:col>6</xdr:col>
      <xdr:colOff>9525</xdr:colOff>
      <xdr:row>18</xdr:row>
      <xdr:rowOff>0</xdr:rowOff>
    </xdr:to>
    <xdr:sp>
      <xdr:nvSpPr>
        <xdr:cNvPr id="1051" name="Line 27"/>
        <xdr:cNvSpPr>
          <a:spLocks noChangeShapeType="1"/>
        </xdr:cNvSpPr>
      </xdr:nvSpPr>
      <xdr:spPr>
        <a:xfrm>
          <a:off x="2733675" y="3181350"/>
          <a:ext cx="523875" cy="1809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21</xdr:row>
      <xdr:rowOff>0</xdr:rowOff>
    </xdr:from>
    <xdr:to>
      <xdr:col>6</xdr:col>
      <xdr:colOff>0</xdr:colOff>
      <xdr:row>21</xdr:row>
      <xdr:rowOff>161925</xdr:rowOff>
    </xdr:to>
    <xdr:sp>
      <xdr:nvSpPr>
        <xdr:cNvPr id="1052" name="Line 28"/>
        <xdr:cNvSpPr>
          <a:spLocks noChangeShapeType="1"/>
        </xdr:cNvSpPr>
      </xdr:nvSpPr>
      <xdr:spPr>
        <a:xfrm>
          <a:off x="2752725" y="3914775"/>
          <a:ext cx="495300" cy="1619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25</xdr:row>
      <xdr:rowOff>0</xdr:rowOff>
    </xdr:from>
    <xdr:to>
      <xdr:col>5</xdr:col>
      <xdr:colOff>504825</xdr:colOff>
      <xdr:row>25</xdr:row>
      <xdr:rowOff>152400</xdr:rowOff>
    </xdr:to>
    <xdr:sp>
      <xdr:nvSpPr>
        <xdr:cNvPr id="1053" name="Line 29"/>
        <xdr:cNvSpPr>
          <a:spLocks noChangeShapeType="1"/>
        </xdr:cNvSpPr>
      </xdr:nvSpPr>
      <xdr:spPr>
        <a:xfrm>
          <a:off x="2743200" y="4657725"/>
          <a:ext cx="495300" cy="1524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504825</xdr:colOff>
      <xdr:row>30</xdr:row>
      <xdr:rowOff>0</xdr:rowOff>
    </xdr:to>
    <xdr:sp>
      <xdr:nvSpPr>
        <xdr:cNvPr id="1054" name="Line 30"/>
        <xdr:cNvSpPr>
          <a:spLocks noChangeShapeType="1"/>
        </xdr:cNvSpPr>
      </xdr:nvSpPr>
      <xdr:spPr>
        <a:xfrm>
          <a:off x="2733675" y="5410200"/>
          <a:ext cx="504825" cy="17145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28575</xdr:colOff>
      <xdr:row>30</xdr:row>
      <xdr:rowOff>0</xdr:rowOff>
    </xdr:from>
    <xdr:to>
      <xdr:col>2</xdr:col>
      <xdr:colOff>0</xdr:colOff>
      <xdr:row>30</xdr:row>
      <xdr:rowOff>0</xdr:rowOff>
    </xdr:to>
    <xdr:sp>
      <xdr:nvSpPr>
        <xdr:cNvPr id="1055" name="Line 31"/>
        <xdr:cNvSpPr>
          <a:spLocks noChangeShapeType="1"/>
        </xdr:cNvSpPr>
      </xdr:nvSpPr>
      <xdr:spPr>
        <a:xfrm>
          <a:off x="542925" y="558165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19050</xdr:colOff>
      <xdr:row>30</xdr:row>
      <xdr:rowOff>0</xdr:rowOff>
    </xdr:from>
    <xdr:to>
      <xdr:col>7</xdr:col>
      <xdr:colOff>0</xdr:colOff>
      <xdr:row>30</xdr:row>
      <xdr:rowOff>0</xdr:rowOff>
    </xdr:to>
    <xdr:sp>
      <xdr:nvSpPr>
        <xdr:cNvPr id="1056" name="Line 32"/>
        <xdr:cNvSpPr>
          <a:spLocks noChangeShapeType="1"/>
        </xdr:cNvSpPr>
      </xdr:nvSpPr>
      <xdr:spPr>
        <a:xfrm>
          <a:off x="3267075" y="5581650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504825</xdr:colOff>
      <xdr:row>30</xdr:row>
      <xdr:rowOff>0</xdr:rowOff>
    </xdr:to>
    <xdr:sp>
      <xdr:nvSpPr>
        <xdr:cNvPr id="1057" name="Line 33"/>
        <xdr:cNvSpPr>
          <a:spLocks noChangeShapeType="1"/>
        </xdr:cNvSpPr>
      </xdr:nvSpPr>
      <xdr:spPr>
        <a:xfrm>
          <a:off x="2733675" y="5581650"/>
          <a:ext cx="5048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28575</xdr:colOff>
      <xdr:row>33</xdr:row>
      <xdr:rowOff>0</xdr:rowOff>
    </xdr:from>
    <xdr:to>
      <xdr:col>3</xdr:col>
      <xdr:colOff>0</xdr:colOff>
      <xdr:row>33</xdr:row>
      <xdr:rowOff>0</xdr:rowOff>
    </xdr:to>
    <xdr:sp>
      <xdr:nvSpPr>
        <xdr:cNvPr id="2049" name="Line 31"/>
        <xdr:cNvSpPr>
          <a:spLocks noChangeShapeType="1"/>
        </xdr:cNvSpPr>
      </xdr:nvSpPr>
      <xdr:spPr>
        <a:xfrm>
          <a:off x="1362075" y="601980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28575</xdr:colOff>
      <xdr:row>33</xdr:row>
      <xdr:rowOff>0</xdr:rowOff>
    </xdr:from>
    <xdr:to>
      <xdr:col>3</xdr:col>
      <xdr:colOff>0</xdr:colOff>
      <xdr:row>33</xdr:row>
      <xdr:rowOff>0</xdr:rowOff>
    </xdr:to>
    <xdr:sp>
      <xdr:nvSpPr>
        <xdr:cNvPr id="2050" name="Line 31"/>
        <xdr:cNvSpPr>
          <a:spLocks noChangeShapeType="1"/>
        </xdr:cNvSpPr>
      </xdr:nvSpPr>
      <xdr:spPr>
        <a:xfrm>
          <a:off x="1362075" y="601980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topLeftCell="A10" workbookViewId="0">
      <selection activeCell="E23" sqref="E23"/>
    </sheetView>
  </sheetViews>
  <sheetFormatPr defaultColWidth="8.75" defaultRowHeight="14.25"/>
  <cols>
    <col min="1" max="1" width="6.75" customWidth="1"/>
    <col min="2" max="2" width="8.625" customWidth="1"/>
    <col min="3" max="3" width="7.125" style="7" customWidth="1"/>
    <col min="4" max="4" width="6.875" style="7" customWidth="1"/>
    <col min="5" max="5" width="6.5" style="7" customWidth="1"/>
    <col min="6" max="6" width="6.75" customWidth="1"/>
    <col min="7" max="7" width="7.75" customWidth="1"/>
    <col min="8" max="8" width="10.75" customWidth="1"/>
    <col min="9" max="9" width="8.875" customWidth="1"/>
    <col min="10" max="10" width="9.5" customWidth="1"/>
  </cols>
  <sheetData>
    <row r="1" ht="15.75" spans="1:8">
      <c r="A1" s="8" t="s">
        <v>0</v>
      </c>
      <c r="B1" s="8"/>
      <c r="C1" s="8"/>
      <c r="D1" s="8"/>
      <c r="E1" s="8"/>
      <c r="F1" s="8"/>
      <c r="G1" s="8"/>
      <c r="H1" s="8"/>
    </row>
    <row r="2" ht="1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21" t="s">
        <v>8</v>
      </c>
      <c r="I2" s="6" t="s">
        <v>9</v>
      </c>
      <c r="J2" s="6" t="s">
        <v>10</v>
      </c>
    </row>
    <row r="3" spans="1:10">
      <c r="A3" s="9" t="s">
        <v>11</v>
      </c>
      <c r="B3" s="6" t="s">
        <v>12</v>
      </c>
      <c r="C3" s="10">
        <v>20830</v>
      </c>
      <c r="D3" s="10">
        <v>20896</v>
      </c>
      <c r="E3" s="10">
        <v>20978</v>
      </c>
      <c r="F3" s="6">
        <f t="shared" ref="F3:F9" si="0">SUM(C3:E3)</f>
        <v>62704</v>
      </c>
      <c r="G3" s="6" t="s">
        <v>13</v>
      </c>
      <c r="H3" s="21">
        <f>F3*50/10000</f>
        <v>313.52</v>
      </c>
      <c r="I3" s="3">
        <f>F3*5/10000</f>
        <v>31.352</v>
      </c>
      <c r="J3" s="27"/>
    </row>
    <row r="4" spans="1:10">
      <c r="A4" s="11"/>
      <c r="B4" s="6" t="s">
        <v>14</v>
      </c>
      <c r="C4" s="10">
        <v>3010</v>
      </c>
      <c r="D4" s="10">
        <v>3048</v>
      </c>
      <c r="E4" s="10">
        <v>3071</v>
      </c>
      <c r="F4" s="6">
        <f t="shared" si="0"/>
        <v>9129</v>
      </c>
      <c r="G4" s="6" t="s">
        <v>15</v>
      </c>
      <c r="H4" s="21">
        <f>F4*100/10000</f>
        <v>91.29</v>
      </c>
      <c r="I4" s="3">
        <f>F4*30/10000</f>
        <v>27.387</v>
      </c>
      <c r="J4" s="27"/>
    </row>
    <row r="5" ht="15" spans="1:10">
      <c r="A5" s="12"/>
      <c r="B5" s="6" t="s">
        <v>16</v>
      </c>
      <c r="C5" s="10">
        <v>100</v>
      </c>
      <c r="D5" s="10">
        <v>99</v>
      </c>
      <c r="E5" s="10">
        <v>99</v>
      </c>
      <c r="F5" s="6">
        <f t="shared" si="0"/>
        <v>298</v>
      </c>
      <c r="G5" s="6" t="s">
        <v>17</v>
      </c>
      <c r="H5" s="22">
        <f>F5*300/10000</f>
        <v>8.94</v>
      </c>
      <c r="I5" s="3">
        <f>F5*150/10000</f>
        <v>4.47</v>
      </c>
      <c r="J5" s="27"/>
    </row>
    <row r="6" ht="15" spans="1:10">
      <c r="A6" s="6" t="s">
        <v>18</v>
      </c>
      <c r="B6" s="6"/>
      <c r="C6" s="10">
        <f t="shared" ref="C6:I6" si="1">SUM(C3:C5)</f>
        <v>23940</v>
      </c>
      <c r="D6" s="10">
        <f t="shared" si="1"/>
        <v>24043</v>
      </c>
      <c r="E6" s="10">
        <f>E3+E4+E5</f>
        <v>24148</v>
      </c>
      <c r="F6" s="6"/>
      <c r="G6" s="21"/>
      <c r="H6" s="23">
        <f t="shared" si="1"/>
        <v>413.75</v>
      </c>
      <c r="I6" s="28">
        <f t="shared" si="1"/>
        <v>63.209</v>
      </c>
      <c r="J6" s="27"/>
    </row>
    <row r="7" spans="1:10">
      <c r="A7" s="9" t="s">
        <v>19</v>
      </c>
      <c r="B7" s="6" t="s">
        <v>12</v>
      </c>
      <c r="C7" s="10">
        <v>11811</v>
      </c>
      <c r="D7" s="10">
        <v>12098</v>
      </c>
      <c r="E7" s="10">
        <v>12200</v>
      </c>
      <c r="F7" s="6">
        <f t="shared" si="0"/>
        <v>36109</v>
      </c>
      <c r="G7" s="6" t="s">
        <v>13</v>
      </c>
      <c r="H7" s="24">
        <f>F7*50/10000</f>
        <v>180.545</v>
      </c>
      <c r="I7" s="3">
        <f>F7*5/10000</f>
        <v>18.0545</v>
      </c>
      <c r="J7" s="27"/>
    </row>
    <row r="8" spans="1:10">
      <c r="A8" s="11"/>
      <c r="B8" s="6" t="s">
        <v>14</v>
      </c>
      <c r="C8" s="10">
        <v>2011</v>
      </c>
      <c r="D8" s="10">
        <v>2090</v>
      </c>
      <c r="E8" s="10">
        <v>2086</v>
      </c>
      <c r="F8" s="6">
        <f t="shared" si="0"/>
        <v>6187</v>
      </c>
      <c r="G8" s="6" t="s">
        <v>15</v>
      </c>
      <c r="H8" s="21">
        <f>F8*100/10000</f>
        <v>61.87</v>
      </c>
      <c r="I8" s="3">
        <f>F8*30/10000</f>
        <v>18.561</v>
      </c>
      <c r="J8" s="27"/>
    </row>
    <row r="9" ht="15" spans="1:10">
      <c r="A9" s="12"/>
      <c r="B9" s="6" t="s">
        <v>16</v>
      </c>
      <c r="C9" s="10">
        <v>57</v>
      </c>
      <c r="D9" s="10">
        <v>62</v>
      </c>
      <c r="E9" s="10">
        <v>61</v>
      </c>
      <c r="F9" s="6">
        <f t="shared" si="0"/>
        <v>180</v>
      </c>
      <c r="G9" s="6" t="s">
        <v>17</v>
      </c>
      <c r="H9" s="22">
        <f>F9*300/10000</f>
        <v>5.4</v>
      </c>
      <c r="I9" s="3">
        <f>F9*150/10000</f>
        <v>2.7</v>
      </c>
      <c r="J9" s="27"/>
    </row>
    <row r="10" ht="15" spans="1:10">
      <c r="A10" s="6" t="s">
        <v>18</v>
      </c>
      <c r="B10" s="6"/>
      <c r="C10" s="10">
        <f t="shared" ref="C10:I10" si="2">SUM(C7:C9)</f>
        <v>13879</v>
      </c>
      <c r="D10" s="10">
        <f t="shared" si="2"/>
        <v>14250</v>
      </c>
      <c r="E10" s="10">
        <f t="shared" si="2"/>
        <v>14347</v>
      </c>
      <c r="F10" s="6"/>
      <c r="G10" s="21"/>
      <c r="H10" s="23">
        <f t="shared" si="2"/>
        <v>247.815</v>
      </c>
      <c r="I10" s="28">
        <f t="shared" si="2"/>
        <v>39.3155</v>
      </c>
      <c r="J10" s="27"/>
    </row>
    <row r="11" spans="1:10">
      <c r="A11" s="9" t="s">
        <v>20</v>
      </c>
      <c r="B11" s="6" t="s">
        <v>12</v>
      </c>
      <c r="C11" s="10">
        <v>8941</v>
      </c>
      <c r="D11" s="10">
        <v>8851</v>
      </c>
      <c r="E11" s="10">
        <v>8989</v>
      </c>
      <c r="F11" s="6">
        <f>SUM(C11:E11)</f>
        <v>26781</v>
      </c>
      <c r="G11" s="6" t="s">
        <v>13</v>
      </c>
      <c r="H11" s="24">
        <f>F11*50/10000</f>
        <v>133.905</v>
      </c>
      <c r="I11" s="3">
        <f>F11*5/10000</f>
        <v>13.3905</v>
      </c>
      <c r="J11" s="27"/>
    </row>
    <row r="12" spans="1:10">
      <c r="A12" s="11"/>
      <c r="B12" s="6" t="s">
        <v>14</v>
      </c>
      <c r="C12" s="10">
        <v>1774</v>
      </c>
      <c r="D12" s="10">
        <v>1792</v>
      </c>
      <c r="E12" s="10">
        <v>1803</v>
      </c>
      <c r="F12" s="6">
        <f>SUM(C12:E12)</f>
        <v>5369</v>
      </c>
      <c r="G12" s="6" t="s">
        <v>15</v>
      </c>
      <c r="H12" s="21">
        <f>F12*100/10000</f>
        <v>53.69</v>
      </c>
      <c r="I12" s="3">
        <f>F12*30/10000</f>
        <v>16.107</v>
      </c>
      <c r="J12" s="27"/>
    </row>
    <row r="13" ht="15" spans="1:10">
      <c r="A13" s="12"/>
      <c r="B13" s="6" t="s">
        <v>16</v>
      </c>
      <c r="C13" s="10">
        <v>51</v>
      </c>
      <c r="D13" s="10">
        <v>53</v>
      </c>
      <c r="E13" s="10">
        <v>54</v>
      </c>
      <c r="F13" s="6">
        <f>SUM(C13:E13)</f>
        <v>158</v>
      </c>
      <c r="G13" s="6" t="s">
        <v>17</v>
      </c>
      <c r="H13" s="22">
        <f>F13*300/10000</f>
        <v>4.74</v>
      </c>
      <c r="I13" s="3">
        <f>F13*150/10000</f>
        <v>2.37</v>
      </c>
      <c r="J13" s="27"/>
    </row>
    <row r="14" ht="15" spans="1:10">
      <c r="A14" s="6" t="s">
        <v>18</v>
      </c>
      <c r="B14" s="6"/>
      <c r="C14" s="10">
        <f t="shared" ref="C14:I14" si="3">SUM(C11:C13)</f>
        <v>10766</v>
      </c>
      <c r="D14" s="10">
        <f t="shared" si="3"/>
        <v>10696</v>
      </c>
      <c r="E14" s="10">
        <f t="shared" si="3"/>
        <v>10846</v>
      </c>
      <c r="F14" s="6"/>
      <c r="G14" s="21"/>
      <c r="H14" s="23">
        <f t="shared" si="3"/>
        <v>192.335</v>
      </c>
      <c r="I14" s="28">
        <f t="shared" si="3"/>
        <v>31.8675</v>
      </c>
      <c r="J14" s="27"/>
    </row>
    <row r="15" spans="1:10">
      <c r="A15" s="9" t="s">
        <v>21</v>
      </c>
      <c r="B15" s="6" t="s">
        <v>12</v>
      </c>
      <c r="C15" s="10">
        <v>7599</v>
      </c>
      <c r="D15" s="10">
        <v>7378</v>
      </c>
      <c r="E15" s="10">
        <v>7405</v>
      </c>
      <c r="F15" s="6">
        <f>SUM(C15:E15)</f>
        <v>22382</v>
      </c>
      <c r="G15" s="6" t="s">
        <v>13</v>
      </c>
      <c r="H15" s="24">
        <f>F15*50/10000</f>
        <v>111.91</v>
      </c>
      <c r="I15" s="3">
        <f>F15*5/10000</f>
        <v>11.191</v>
      </c>
      <c r="J15" s="27"/>
    </row>
    <row r="16" spans="1:10">
      <c r="A16" s="11"/>
      <c r="B16" s="6" t="s">
        <v>14</v>
      </c>
      <c r="C16" s="10">
        <v>1153</v>
      </c>
      <c r="D16" s="10">
        <v>1126</v>
      </c>
      <c r="E16" s="10">
        <v>1120</v>
      </c>
      <c r="F16" s="6">
        <f>SUM(C16:E16)</f>
        <v>3399</v>
      </c>
      <c r="G16" s="6" t="s">
        <v>15</v>
      </c>
      <c r="H16" s="21">
        <f>F16*100/10000</f>
        <v>33.99</v>
      </c>
      <c r="I16" s="3">
        <f>F16*30/10000</f>
        <v>10.197</v>
      </c>
      <c r="J16" s="27"/>
    </row>
    <row r="17" ht="15" spans="1:10">
      <c r="A17" s="12"/>
      <c r="B17" s="6" t="s">
        <v>16</v>
      </c>
      <c r="C17" s="10">
        <v>21</v>
      </c>
      <c r="D17" s="10">
        <v>22</v>
      </c>
      <c r="E17" s="10">
        <v>23</v>
      </c>
      <c r="F17" s="6">
        <f>SUM(C17:E17)</f>
        <v>66</v>
      </c>
      <c r="G17" s="6" t="s">
        <v>17</v>
      </c>
      <c r="H17" s="22">
        <f>F17*300/10000</f>
        <v>1.98</v>
      </c>
      <c r="I17" s="3">
        <f>F17*150/10000</f>
        <v>0.99</v>
      </c>
      <c r="J17" s="27"/>
    </row>
    <row r="18" ht="15" spans="1:10">
      <c r="A18" s="6" t="s">
        <v>18</v>
      </c>
      <c r="B18" s="6"/>
      <c r="C18" s="10">
        <f t="shared" ref="C18:I18" si="4">SUM(C15:C17)</f>
        <v>8773</v>
      </c>
      <c r="D18" s="10">
        <f t="shared" si="4"/>
        <v>8526</v>
      </c>
      <c r="E18" s="10">
        <f t="shared" si="4"/>
        <v>8548</v>
      </c>
      <c r="F18" s="6"/>
      <c r="G18" s="21"/>
      <c r="H18" s="23">
        <f t="shared" si="4"/>
        <v>147.88</v>
      </c>
      <c r="I18" s="28">
        <f t="shared" si="4"/>
        <v>22.378</v>
      </c>
      <c r="J18" s="27"/>
    </row>
    <row r="19" spans="1:10">
      <c r="A19" s="9" t="s">
        <v>22</v>
      </c>
      <c r="B19" s="6" t="s">
        <v>12</v>
      </c>
      <c r="C19" s="10">
        <v>10386</v>
      </c>
      <c r="D19" s="10">
        <v>10428</v>
      </c>
      <c r="E19" s="10">
        <v>10559</v>
      </c>
      <c r="F19" s="6">
        <f>SUM(C19:E19)</f>
        <v>31373</v>
      </c>
      <c r="G19" s="6" t="s">
        <v>13</v>
      </c>
      <c r="H19" s="24">
        <f>F19*50/10000</f>
        <v>156.865</v>
      </c>
      <c r="I19" s="27">
        <f>F19*6.25/10000</f>
        <v>19.608125</v>
      </c>
      <c r="J19" s="27"/>
    </row>
    <row r="20" spans="1:10">
      <c r="A20" s="11"/>
      <c r="B20" s="6" t="s">
        <v>14</v>
      </c>
      <c r="C20" s="10">
        <v>1664</v>
      </c>
      <c r="D20" s="10">
        <v>1661</v>
      </c>
      <c r="E20" s="10">
        <v>1676</v>
      </c>
      <c r="F20" s="6">
        <f>SUM(C20:E20)</f>
        <v>5001</v>
      </c>
      <c r="G20" s="6" t="s">
        <v>15</v>
      </c>
      <c r="H20" s="21">
        <f>F20*100/10000</f>
        <v>50.01</v>
      </c>
      <c r="I20" s="27">
        <f>F20*37.5/10000</f>
        <v>18.75375</v>
      </c>
      <c r="J20" s="27"/>
    </row>
    <row r="21" ht="15" spans="1:10">
      <c r="A21" s="12"/>
      <c r="B21" s="6" t="s">
        <v>16</v>
      </c>
      <c r="C21" s="10">
        <v>72</v>
      </c>
      <c r="D21" s="10">
        <v>72</v>
      </c>
      <c r="E21" s="10">
        <v>73</v>
      </c>
      <c r="F21" s="6">
        <f>SUM(C21:E21)</f>
        <v>217</v>
      </c>
      <c r="G21" s="6" t="s">
        <v>17</v>
      </c>
      <c r="H21" s="22">
        <f>F21*300/10000</f>
        <v>6.51</v>
      </c>
      <c r="I21" s="27">
        <f>F21*187.5/10000</f>
        <v>4.06875</v>
      </c>
      <c r="J21" s="27"/>
    </row>
    <row r="22" ht="15" spans="1:10">
      <c r="A22" s="6" t="s">
        <v>18</v>
      </c>
      <c r="B22" s="6"/>
      <c r="C22" s="10">
        <f t="shared" ref="C22:I22" si="5">SUM(C19:C21)</f>
        <v>12122</v>
      </c>
      <c r="D22" s="10">
        <f t="shared" si="5"/>
        <v>12161</v>
      </c>
      <c r="E22" s="10">
        <f t="shared" si="5"/>
        <v>12308</v>
      </c>
      <c r="F22" s="6"/>
      <c r="G22" s="21"/>
      <c r="H22" s="23">
        <f t="shared" si="5"/>
        <v>213.385</v>
      </c>
      <c r="I22" s="28">
        <f t="shared" si="5"/>
        <v>42.430625</v>
      </c>
      <c r="J22" s="27"/>
    </row>
    <row r="23" spans="1:10">
      <c r="A23" s="13" t="s">
        <v>23</v>
      </c>
      <c r="B23" s="6" t="s">
        <v>12</v>
      </c>
      <c r="C23" s="10">
        <v>5851</v>
      </c>
      <c r="D23" s="10">
        <v>5940</v>
      </c>
      <c r="E23" s="10">
        <v>6085</v>
      </c>
      <c r="F23" s="6">
        <f>SUM(C23:E23)</f>
        <v>17876</v>
      </c>
      <c r="G23" s="6" t="s">
        <v>13</v>
      </c>
      <c r="H23" s="24">
        <f>F23*50/10000</f>
        <v>89.38</v>
      </c>
      <c r="I23" s="3">
        <f>F23*5/10000</f>
        <v>8.938</v>
      </c>
      <c r="J23" s="27"/>
    </row>
    <row r="24" spans="1:10">
      <c r="A24" s="14"/>
      <c r="B24" s="6" t="s">
        <v>14</v>
      </c>
      <c r="C24" s="10">
        <v>558</v>
      </c>
      <c r="D24" s="10">
        <v>564</v>
      </c>
      <c r="E24" s="10">
        <v>562</v>
      </c>
      <c r="F24" s="6">
        <f>SUM(C24:E24)</f>
        <v>1684</v>
      </c>
      <c r="G24" s="6" t="s">
        <v>15</v>
      </c>
      <c r="H24" s="21">
        <f>F24*100/10000</f>
        <v>16.84</v>
      </c>
      <c r="I24" s="3">
        <f>F24*30/10000</f>
        <v>5.052</v>
      </c>
      <c r="J24" s="27"/>
    </row>
    <row r="25" ht="15" spans="1:10">
      <c r="A25" s="15"/>
      <c r="B25" s="6" t="s">
        <v>16</v>
      </c>
      <c r="C25" s="10">
        <v>5</v>
      </c>
      <c r="D25" s="10">
        <v>5</v>
      </c>
      <c r="E25" s="10">
        <v>6</v>
      </c>
      <c r="F25" s="6">
        <f>SUM(C25:E25)</f>
        <v>16</v>
      </c>
      <c r="G25" s="6" t="s">
        <v>17</v>
      </c>
      <c r="H25" s="22">
        <f>F25*300/10000</f>
        <v>0.48</v>
      </c>
      <c r="I25" s="3">
        <f>F25*150/10000</f>
        <v>0.24</v>
      </c>
      <c r="J25" s="27"/>
    </row>
    <row r="26" ht="15" spans="1:10">
      <c r="A26" s="6" t="s">
        <v>18</v>
      </c>
      <c r="B26" s="6"/>
      <c r="C26" s="10">
        <f t="shared" ref="C26:I26" si="6">SUM(C23:C25)</f>
        <v>6414</v>
      </c>
      <c r="D26" s="10">
        <f t="shared" si="6"/>
        <v>6509</v>
      </c>
      <c r="E26" s="10">
        <f t="shared" si="6"/>
        <v>6653</v>
      </c>
      <c r="F26" s="6"/>
      <c r="G26" s="21"/>
      <c r="H26" s="23">
        <f t="shared" si="6"/>
        <v>106.7</v>
      </c>
      <c r="I26" s="28">
        <f t="shared" si="6"/>
        <v>14.23</v>
      </c>
      <c r="J26" s="27">
        <f>(H26-I26)*0.3</f>
        <v>27.741</v>
      </c>
    </row>
    <row r="27" spans="1:10">
      <c r="A27" s="9" t="s">
        <v>24</v>
      </c>
      <c r="B27" s="6" t="s">
        <v>12</v>
      </c>
      <c r="C27" s="10">
        <v>4117</v>
      </c>
      <c r="D27" s="10">
        <v>4082</v>
      </c>
      <c r="E27" s="10">
        <v>4036</v>
      </c>
      <c r="F27" s="6">
        <f>SUM(C27:E27)</f>
        <v>12235</v>
      </c>
      <c r="G27" s="6" t="s">
        <v>13</v>
      </c>
      <c r="H27" s="24">
        <f>F27*50/10000</f>
        <v>61.175</v>
      </c>
      <c r="I27" s="3">
        <f>F27*5/10000</f>
        <v>6.1175</v>
      </c>
      <c r="J27" s="27"/>
    </row>
    <row r="28" spans="1:10">
      <c r="A28" s="16"/>
      <c r="B28" s="6" t="s">
        <v>14</v>
      </c>
      <c r="C28" s="10">
        <v>367</v>
      </c>
      <c r="D28" s="10">
        <v>377</v>
      </c>
      <c r="E28" s="10">
        <v>390</v>
      </c>
      <c r="F28" s="6">
        <f>SUM(C28:E28)</f>
        <v>1134</v>
      </c>
      <c r="G28" s="6" t="s">
        <v>15</v>
      </c>
      <c r="H28" s="21">
        <f>F28*100/10000</f>
        <v>11.34</v>
      </c>
      <c r="I28" s="3">
        <f>F28*30/10000</f>
        <v>3.402</v>
      </c>
      <c r="J28" s="27"/>
    </row>
    <row r="29" ht="15" spans="1:10">
      <c r="A29" s="17"/>
      <c r="B29" s="6" t="s">
        <v>16</v>
      </c>
      <c r="C29" s="10">
        <v>3</v>
      </c>
      <c r="D29" s="10">
        <v>3</v>
      </c>
      <c r="E29" s="10">
        <v>3</v>
      </c>
      <c r="F29" s="6">
        <f>SUM(C29:E29)</f>
        <v>9</v>
      </c>
      <c r="G29" s="6" t="s">
        <v>17</v>
      </c>
      <c r="H29" s="22">
        <f>F29*300/10000</f>
        <v>0.27</v>
      </c>
      <c r="I29" s="3">
        <f>F29*150/10000</f>
        <v>0.135</v>
      </c>
      <c r="J29" s="27"/>
    </row>
    <row r="30" spans="1:10">
      <c r="A30" s="9" t="s">
        <v>18</v>
      </c>
      <c r="B30" s="9"/>
      <c r="C30" s="18">
        <f t="shared" ref="C30:I30" si="7">SUM(C27:C29)</f>
        <v>4487</v>
      </c>
      <c r="D30" s="18">
        <f t="shared" si="7"/>
        <v>4462</v>
      </c>
      <c r="E30" s="18">
        <f t="shared" si="7"/>
        <v>4429</v>
      </c>
      <c r="F30" s="9"/>
      <c r="G30" s="22"/>
      <c r="H30" s="25">
        <f t="shared" si="7"/>
        <v>72.785</v>
      </c>
      <c r="I30" s="28">
        <f t="shared" si="7"/>
        <v>9.6545</v>
      </c>
      <c r="J30" s="27">
        <f>H30-I30</f>
        <v>63.1305</v>
      </c>
    </row>
    <row r="31" spans="1:10">
      <c r="A31" s="13" t="s">
        <v>25</v>
      </c>
      <c r="B31" s="6" t="s">
        <v>12</v>
      </c>
      <c r="C31" s="10">
        <v>3204</v>
      </c>
      <c r="D31" s="10">
        <v>3241</v>
      </c>
      <c r="E31" s="10">
        <v>3263</v>
      </c>
      <c r="F31" s="6">
        <f>SUM(C31:E31)</f>
        <v>9708</v>
      </c>
      <c r="G31" s="6" t="s">
        <v>13</v>
      </c>
      <c r="H31" s="24">
        <f>F31*50/10000</f>
        <v>48.54</v>
      </c>
      <c r="I31" s="3">
        <f>F31*5/10000</f>
        <v>4.854</v>
      </c>
      <c r="J31" s="27"/>
    </row>
    <row r="32" spans="1:10">
      <c r="A32" s="14"/>
      <c r="B32" s="6" t="s">
        <v>14</v>
      </c>
      <c r="C32" s="10">
        <v>614</v>
      </c>
      <c r="D32" s="10">
        <v>617</v>
      </c>
      <c r="E32" s="10">
        <v>624</v>
      </c>
      <c r="F32" s="6">
        <f>SUM(C32:E32)</f>
        <v>1855</v>
      </c>
      <c r="G32" s="6" t="s">
        <v>15</v>
      </c>
      <c r="H32" s="21">
        <f>F32*100/10000</f>
        <v>18.55</v>
      </c>
      <c r="I32" s="3">
        <f>F32*30/10000</f>
        <v>5.565</v>
      </c>
      <c r="J32" s="27"/>
    </row>
    <row r="33" ht="15" spans="1:10">
      <c r="A33" s="15"/>
      <c r="B33" s="6" t="s">
        <v>16</v>
      </c>
      <c r="C33" s="10">
        <v>16</v>
      </c>
      <c r="D33" s="10">
        <v>15</v>
      </c>
      <c r="E33" s="10">
        <v>17</v>
      </c>
      <c r="F33" s="6">
        <f>SUM(C33:E33)</f>
        <v>48</v>
      </c>
      <c r="G33" s="6" t="s">
        <v>17</v>
      </c>
      <c r="H33" s="22">
        <f>F33*300/10000</f>
        <v>1.44</v>
      </c>
      <c r="I33" s="3">
        <f>F33*150/10000</f>
        <v>0.72</v>
      </c>
      <c r="J33" s="27"/>
    </row>
    <row r="34" ht="15" spans="1:10">
      <c r="A34" s="6" t="s">
        <v>18</v>
      </c>
      <c r="B34" s="6"/>
      <c r="C34" s="10">
        <f t="shared" ref="C34:I34" si="8">SUM(C31:C33)</f>
        <v>3834</v>
      </c>
      <c r="D34" s="10">
        <f t="shared" si="8"/>
        <v>3873</v>
      </c>
      <c r="E34" s="10">
        <f t="shared" si="8"/>
        <v>3904</v>
      </c>
      <c r="F34" s="6"/>
      <c r="G34" s="21"/>
      <c r="H34" s="23">
        <f t="shared" si="8"/>
        <v>68.53</v>
      </c>
      <c r="I34" s="28">
        <f t="shared" si="8"/>
        <v>11.139</v>
      </c>
      <c r="J34" s="27">
        <f>(H34-I34)*0.3</f>
        <v>17.2173</v>
      </c>
    </row>
    <row r="35" spans="1:10">
      <c r="A35" s="13" t="s">
        <v>26</v>
      </c>
      <c r="B35" s="6" t="s">
        <v>12</v>
      </c>
      <c r="C35" s="10">
        <v>544</v>
      </c>
      <c r="D35" s="10">
        <v>551</v>
      </c>
      <c r="E35" s="10">
        <v>551</v>
      </c>
      <c r="F35" s="6">
        <f t="shared" ref="F35:F41" si="9">SUM(C35:E35)</f>
        <v>1646</v>
      </c>
      <c r="G35" s="6" t="s">
        <v>13</v>
      </c>
      <c r="H35" s="24">
        <f>F35*50/10000</f>
        <v>8.23</v>
      </c>
      <c r="I35" s="3">
        <f>F35*5/10000</f>
        <v>0.823</v>
      </c>
      <c r="J35" s="27"/>
    </row>
    <row r="36" spans="1:10">
      <c r="A36" s="14"/>
      <c r="B36" s="6" t="s">
        <v>14</v>
      </c>
      <c r="C36" s="10">
        <v>85</v>
      </c>
      <c r="D36" s="10">
        <v>84</v>
      </c>
      <c r="E36" s="10">
        <v>87</v>
      </c>
      <c r="F36" s="6">
        <f t="shared" si="9"/>
        <v>256</v>
      </c>
      <c r="G36" s="6" t="s">
        <v>15</v>
      </c>
      <c r="H36" s="21">
        <f>F36*100/10000</f>
        <v>2.56</v>
      </c>
      <c r="I36" s="3">
        <f>F36*30/10000</f>
        <v>0.768</v>
      </c>
      <c r="J36" s="27"/>
    </row>
    <row r="37" ht="15" spans="1:10">
      <c r="A37" s="15"/>
      <c r="B37" s="6" t="s">
        <v>16</v>
      </c>
      <c r="C37" s="10">
        <v>4</v>
      </c>
      <c r="D37" s="10">
        <v>3</v>
      </c>
      <c r="E37" s="10">
        <v>3</v>
      </c>
      <c r="F37" s="6">
        <f>C37+D37+E37</f>
        <v>10</v>
      </c>
      <c r="G37" s="6" t="s">
        <v>17</v>
      </c>
      <c r="H37" s="22">
        <f>F37*300/10000</f>
        <v>0.3</v>
      </c>
      <c r="I37" s="3">
        <f>F37*150/10000</f>
        <v>0.15</v>
      </c>
      <c r="J37" s="27"/>
    </row>
    <row r="38" ht="15" spans="1:10">
      <c r="A38" s="6" t="s">
        <v>18</v>
      </c>
      <c r="B38" s="6"/>
      <c r="C38" s="10">
        <f>SUM(C35:C37)</f>
        <v>633</v>
      </c>
      <c r="D38" s="10">
        <f>SUM(D35:D37)</f>
        <v>638</v>
      </c>
      <c r="E38" s="10">
        <f>SUM(E35:E37)</f>
        <v>641</v>
      </c>
      <c r="F38" s="6"/>
      <c r="G38" s="21"/>
      <c r="H38" s="23">
        <f>SUM(H35:H37)</f>
        <v>11.09</v>
      </c>
      <c r="I38" s="28">
        <f>SUM(I35:I37)</f>
        <v>1.741</v>
      </c>
      <c r="J38" s="27">
        <f>(H38-I38)*0.3</f>
        <v>2.8047</v>
      </c>
    </row>
    <row r="39" spans="1:10">
      <c r="A39" s="9" t="s">
        <v>27</v>
      </c>
      <c r="B39" s="6" t="s">
        <v>12</v>
      </c>
      <c r="C39" s="10">
        <v>396</v>
      </c>
      <c r="D39" s="10">
        <v>401</v>
      </c>
      <c r="E39" s="10">
        <v>409</v>
      </c>
      <c r="F39" s="6">
        <f t="shared" si="9"/>
        <v>1206</v>
      </c>
      <c r="G39" s="6" t="s">
        <v>13</v>
      </c>
      <c r="H39" s="24">
        <f>F39*50/10000</f>
        <v>6.03</v>
      </c>
      <c r="I39" s="3">
        <f>F39*5/10000</f>
        <v>0.603</v>
      </c>
      <c r="J39" s="27"/>
    </row>
    <row r="40" spans="1:10">
      <c r="A40" s="11"/>
      <c r="B40" s="6" t="s">
        <v>14</v>
      </c>
      <c r="C40" s="10">
        <v>81</v>
      </c>
      <c r="D40" s="10">
        <v>81</v>
      </c>
      <c r="E40" s="10">
        <v>78</v>
      </c>
      <c r="F40" s="6">
        <f t="shared" si="9"/>
        <v>240</v>
      </c>
      <c r="G40" s="6" t="s">
        <v>15</v>
      </c>
      <c r="H40" s="21">
        <f>F40*100/10000</f>
        <v>2.4</v>
      </c>
      <c r="I40" s="3">
        <f>F40*30/10000</f>
        <v>0.72</v>
      </c>
      <c r="J40" s="27"/>
    </row>
    <row r="41" ht="15" spans="1:10">
      <c r="A41" s="12"/>
      <c r="B41" s="6" t="s">
        <v>16</v>
      </c>
      <c r="C41" s="10">
        <v>1</v>
      </c>
      <c r="D41" s="10">
        <v>1</v>
      </c>
      <c r="E41" s="10">
        <v>1</v>
      </c>
      <c r="F41" s="6">
        <f t="shared" si="9"/>
        <v>3</v>
      </c>
      <c r="G41" s="6" t="s">
        <v>17</v>
      </c>
      <c r="H41" s="22">
        <f>F41*300/10000</f>
        <v>0.09</v>
      </c>
      <c r="I41" s="3">
        <f>F41*150/10000</f>
        <v>0.045</v>
      </c>
      <c r="J41" s="27"/>
    </row>
    <row r="42" spans="1:10">
      <c r="A42" s="9" t="s">
        <v>6</v>
      </c>
      <c r="B42" s="9"/>
      <c r="C42" s="18">
        <f t="shared" ref="C42:I42" si="10">SUM(C39:C41)</f>
        <v>478</v>
      </c>
      <c r="D42" s="18">
        <f t="shared" si="10"/>
        <v>483</v>
      </c>
      <c r="E42" s="10">
        <f t="shared" si="10"/>
        <v>488</v>
      </c>
      <c r="F42" s="9"/>
      <c r="G42" s="22"/>
      <c r="H42" s="26">
        <f t="shared" si="10"/>
        <v>8.52</v>
      </c>
      <c r="I42" s="28">
        <f t="shared" si="10"/>
        <v>1.368</v>
      </c>
      <c r="J42" s="27">
        <f>(H42-I42)*0.3</f>
        <v>2.1456</v>
      </c>
    </row>
    <row r="43" spans="1:10">
      <c r="A43" s="6" t="s">
        <v>28</v>
      </c>
      <c r="B43" s="19"/>
      <c r="C43" s="19">
        <f>SUM(C42,C38,C34,C30,C26,C22,C18,C14,C10,C6)</f>
        <v>85326</v>
      </c>
      <c r="D43" s="19">
        <f>SUM(D42,D38,D34,D30,D26,D22,D18,D14,D10,D6)</f>
        <v>85641</v>
      </c>
      <c r="E43" s="19">
        <f>SUM(E42,E38,E34,E30,E26,E22,E18,E14,E10,E6)</f>
        <v>86312</v>
      </c>
      <c r="F43" s="19"/>
      <c r="G43" s="19"/>
      <c r="H43" s="19">
        <f>SUM(H42,H38,H34,H30,H26,H22,H18,H14,H10,H6)</f>
        <v>1482.79</v>
      </c>
      <c r="I43" s="28">
        <f>SUM(I42,I38,I34,I30,I26,I22,I18,I14,I10,I6)</f>
        <v>237.333125</v>
      </c>
      <c r="J43" s="27">
        <f>SUM(J6:J42)</f>
        <v>113.0391</v>
      </c>
    </row>
    <row r="44" spans="2:5">
      <c r="B44" s="6" t="s">
        <v>12</v>
      </c>
      <c r="C44" s="20">
        <f t="shared" ref="C44:E46" si="11">SUM(C3,C7,C11,C15,C19,C23,C27,C31,C35,C39)</f>
        <v>73679</v>
      </c>
      <c r="D44" s="20">
        <f t="shared" si="11"/>
        <v>73866</v>
      </c>
      <c r="E44" s="20">
        <f>SUM(E3,E7,E11,E15,E19,E23,E27,E31,E35,E39)</f>
        <v>74475</v>
      </c>
    </row>
    <row r="45" spans="2:5">
      <c r="B45" s="6" t="s">
        <v>14</v>
      </c>
      <c r="C45" s="20">
        <f t="shared" si="11"/>
        <v>11317</v>
      </c>
      <c r="D45" s="20">
        <f t="shared" si="11"/>
        <v>11440</v>
      </c>
      <c r="E45" s="20">
        <f>SUM(E4,E8,E12,E16,E20,E24,E28,E32,E36,E40)</f>
        <v>11497</v>
      </c>
    </row>
    <row r="46" spans="2:5">
      <c r="B46" s="6" t="s">
        <v>16</v>
      </c>
      <c r="C46" s="20">
        <f t="shared" si="11"/>
        <v>330</v>
      </c>
      <c r="D46" s="20">
        <f t="shared" si="11"/>
        <v>335</v>
      </c>
      <c r="E46" s="20">
        <f>SUM(E5,E9,E13,E17,E21,E25,E29,E33,E37,E41)</f>
        <v>340</v>
      </c>
    </row>
  </sheetData>
  <mergeCells count="11">
    <mergeCell ref="A1:H1"/>
    <mergeCell ref="A3:A5"/>
    <mergeCell ref="A7:A9"/>
    <mergeCell ref="A11:A13"/>
    <mergeCell ref="A15:A17"/>
    <mergeCell ref="A19:A21"/>
    <mergeCell ref="A23:A25"/>
    <mergeCell ref="A27:A29"/>
    <mergeCell ref="A31:A33"/>
    <mergeCell ref="A35:A37"/>
    <mergeCell ref="A39:A41"/>
  </mergeCells>
  <pageMargins left="0.75" right="0.75" top="1" bottom="1" header="0.511805555555556" footer="0.51180555555555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L18" sqref="A1:L18"/>
    </sheetView>
  </sheetViews>
  <sheetFormatPr defaultColWidth="8.75" defaultRowHeight="14.25"/>
  <sheetData>
    <row r="1" ht="18" spans="1:1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/>
      <c r="B2" s="4"/>
      <c r="C2" s="4"/>
      <c r="D2" s="4"/>
      <c r="E2" s="3"/>
      <c r="F2" s="4"/>
      <c r="G2" s="4"/>
      <c r="H2" s="4"/>
      <c r="I2" s="3"/>
      <c r="J2" s="4"/>
      <c r="K2" s="4"/>
      <c r="L2" s="4"/>
    </row>
    <row r="3" spans="1:12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>
      <c r="A4" s="5"/>
      <c r="B4" s="6"/>
      <c r="C4" s="6"/>
      <c r="D4" s="6"/>
      <c r="E4" s="3"/>
      <c r="F4" s="6"/>
      <c r="G4" s="6"/>
      <c r="H4" s="6"/>
      <c r="I4" s="3"/>
      <c r="J4" s="6"/>
      <c r="K4" s="6"/>
      <c r="L4" s="6"/>
    </row>
    <row r="5" spans="1:12">
      <c r="A5" s="5"/>
      <c r="B5" s="6"/>
      <c r="C5" s="6"/>
      <c r="D5" s="6"/>
      <c r="E5" s="3"/>
      <c r="F5" s="6"/>
      <c r="G5" s="6"/>
      <c r="H5" s="6"/>
      <c r="I5" s="3"/>
      <c r="J5" s="6"/>
      <c r="K5" s="6"/>
      <c r="L5" s="6"/>
    </row>
    <row r="6" spans="1:12">
      <c r="A6" s="5"/>
      <c r="B6" s="6"/>
      <c r="C6" s="6"/>
      <c r="D6" s="6"/>
      <c r="E6" s="6"/>
      <c r="F6" s="6"/>
      <c r="G6" s="6"/>
      <c r="H6" s="6"/>
      <c r="I6" s="3"/>
      <c r="J6" s="6"/>
      <c r="K6" s="6"/>
      <c r="L6" s="6"/>
    </row>
    <row r="7" spans="1:12">
      <c r="A7" s="5"/>
      <c r="B7" s="6"/>
      <c r="C7" s="6"/>
      <c r="D7" s="6"/>
      <c r="E7" s="6"/>
      <c r="F7" s="6"/>
      <c r="G7" s="6"/>
      <c r="H7" s="6"/>
      <c r="I7" s="3"/>
      <c r="J7" s="6"/>
      <c r="K7" s="6"/>
      <c r="L7" s="6"/>
    </row>
    <row r="8" spans="1:12">
      <c r="A8" s="5"/>
      <c r="B8" s="6"/>
      <c r="C8" s="6"/>
      <c r="D8" s="6"/>
      <c r="E8" s="3"/>
      <c r="F8" s="6"/>
      <c r="G8" s="6"/>
      <c r="H8" s="6"/>
      <c r="I8" s="3"/>
      <c r="J8" s="6"/>
      <c r="K8" s="6"/>
      <c r="L8" s="6"/>
    </row>
    <row r="9" spans="1:12">
      <c r="A9" s="5"/>
      <c r="B9" s="6"/>
      <c r="C9" s="6"/>
      <c r="D9" s="6"/>
      <c r="E9" s="3"/>
      <c r="F9" s="6"/>
      <c r="G9" s="6"/>
      <c r="H9" s="6"/>
      <c r="I9" s="3"/>
      <c r="J9" s="6"/>
      <c r="K9" s="6"/>
      <c r="L9" s="6"/>
    </row>
    <row r="10" spans="1:12">
      <c r="A10" s="5"/>
      <c r="B10" s="6"/>
      <c r="C10" s="6"/>
      <c r="D10" s="6"/>
      <c r="E10" s="3"/>
      <c r="F10" s="6"/>
      <c r="G10" s="6"/>
      <c r="H10" s="6"/>
      <c r="I10" s="3"/>
      <c r="J10" s="6"/>
      <c r="K10" s="6"/>
      <c r="L10" s="6"/>
    </row>
    <row r="11" spans="1:12">
      <c r="A11" s="5"/>
      <c r="B11" s="6"/>
      <c r="C11" s="6"/>
      <c r="D11" s="6"/>
      <c r="E11" s="3"/>
      <c r="F11" s="6"/>
      <c r="G11" s="6"/>
      <c r="H11" s="6"/>
      <c r="I11" s="3"/>
      <c r="J11" s="6"/>
      <c r="K11" s="6"/>
      <c r="L11" s="6"/>
    </row>
    <row r="12" spans="1:12">
      <c r="A12" s="5"/>
      <c r="B12" s="6"/>
      <c r="C12" s="6"/>
      <c r="D12" s="6"/>
      <c r="E12" s="3"/>
      <c r="F12" s="6"/>
      <c r="G12" s="6"/>
      <c r="H12" s="6"/>
      <c r="I12" s="3"/>
      <c r="J12" s="6"/>
      <c r="K12" s="6"/>
      <c r="L12" s="6"/>
    </row>
    <row r="13" spans="1:12">
      <c r="A13" s="5"/>
      <c r="B13" s="6"/>
      <c r="C13" s="6"/>
      <c r="D13" s="6"/>
      <c r="E13" s="3"/>
      <c r="F13" s="6"/>
      <c r="G13" s="6"/>
      <c r="H13" s="6"/>
      <c r="I13" s="3"/>
      <c r="J13" s="6"/>
      <c r="K13" s="6"/>
      <c r="L13" s="6"/>
    </row>
    <row r="14" spans="1:1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</sheetData>
  <mergeCells count="4">
    <mergeCell ref="A1:L1"/>
    <mergeCell ref="B2:D2"/>
    <mergeCell ref="F2:H2"/>
    <mergeCell ref="J2:L2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pyadmin</cp:lastModifiedBy>
  <dcterms:created xsi:type="dcterms:W3CDTF">2016-12-03T02:32:00Z</dcterms:created>
  <cp:lastPrinted>2021-04-10T08:36:00Z</cp:lastPrinted>
  <dcterms:modified xsi:type="dcterms:W3CDTF">2025-04-07T15:34:54Z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DB831CCC0FBBA5807E4CF3677CB5A13A_43</vt:lpwstr>
  </property>
</Properties>
</file>